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nia.maria\Desktop\CEARÁ\"/>
    </mc:Choice>
  </mc:AlternateContent>
  <xr:revisionPtr revIDLastSave="0" documentId="13_ncr:1_{11871E33-3152-4ADB-85A4-2EA0DF79B0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 ANALÍTICO" sheetId="1" r:id="rId1"/>
    <sheet name="BDI" sheetId="2" r:id="rId2"/>
    <sheet name="ORÇAMENTO SINTÉTICO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3" l="1"/>
  <c r="G15" i="3"/>
  <c r="E23" i="2"/>
  <c r="E21" i="1"/>
  <c r="E20" i="1"/>
  <c r="E19" i="1"/>
  <c r="E18" i="1"/>
  <c r="E17" i="1"/>
  <c r="E16" i="1"/>
  <c r="E15" i="1"/>
  <c r="E14" i="1"/>
  <c r="E14" i="2" l="1"/>
  <c r="E18" i="2"/>
  <c r="G45" i="1" l="1"/>
  <c r="G44" i="1"/>
  <c r="G43" i="1"/>
  <c r="G42" i="1"/>
  <c r="G41" i="1"/>
  <c r="G40" i="1"/>
  <c r="G39" i="1"/>
  <c r="G38" i="1"/>
  <c r="G34" i="1" l="1"/>
  <c r="G33" i="1"/>
  <c r="G32" i="1"/>
  <c r="E22" i="1" l="1"/>
  <c r="G21" i="1" l="1"/>
  <c r="G20" i="1"/>
  <c r="B14" i="3" l="1"/>
  <c r="B12" i="3"/>
  <c r="D28" i="1"/>
  <c r="D29" i="1" s="1"/>
  <c r="D30" i="1" s="1"/>
  <c r="D31" i="1" s="1"/>
  <c r="D32" i="1" s="1"/>
  <c r="D33" i="1" s="1"/>
  <c r="D34" i="1" s="1"/>
  <c r="D35" i="1" s="1"/>
  <c r="D36" i="1" l="1"/>
  <c r="D37" i="1" s="1"/>
  <c r="D38" i="1" s="1"/>
  <c r="D39" i="1" s="1"/>
  <c r="D40" i="1" s="1"/>
  <c r="D41" i="1" s="1"/>
  <c r="D42" i="1" s="1"/>
  <c r="D43" i="1" s="1"/>
  <c r="D44" i="1" s="1"/>
  <c r="D15" i="1"/>
  <c r="D16" i="1" s="1"/>
  <c r="D17" i="1" s="1"/>
  <c r="D18" i="1" s="1"/>
  <c r="D19" i="1" l="1"/>
  <c r="D20" i="1" s="1"/>
  <c r="G18" i="1"/>
  <c r="G31" i="1"/>
  <c r="G28" i="1"/>
  <c r="G19" i="1"/>
  <c r="G35" i="1"/>
  <c r="G16" i="1"/>
  <c r="G29" i="1"/>
  <c r="G36" i="1"/>
  <c r="G27" i="1"/>
  <c r="G17" i="1"/>
  <c r="G30" i="1"/>
  <c r="G22" i="1"/>
  <c r="D21" i="1" l="1"/>
  <c r="G37" i="1"/>
  <c r="F46" i="1" s="1"/>
  <c r="F47" i="1" l="1"/>
  <c r="F48" i="1" s="1"/>
  <c r="D22" i="1"/>
  <c r="H15" i="3" l="1"/>
  <c r="I15" i="3" s="1"/>
  <c r="I14" i="3" s="1"/>
  <c r="G15" i="1" l="1"/>
  <c r="G14" i="1"/>
  <c r="F23" i="1" s="1"/>
  <c r="I17" i="3" l="1"/>
  <c r="H13" i="3" l="1"/>
  <c r="I13" i="3" s="1"/>
  <c r="I12" i="3" s="1"/>
  <c r="I19" i="3" s="1"/>
  <c r="I18" i="3" l="1"/>
  <c r="J13" i="3"/>
  <c r="J12" i="3" s="1"/>
  <c r="J14" i="3" l="1"/>
  <c r="J15" i="3"/>
</calcChain>
</file>

<file path=xl/sharedStrings.xml><?xml version="1.0" encoding="utf-8"?>
<sst xmlns="http://schemas.openxmlformats.org/spreadsheetml/2006/main" count="164" uniqueCount="104">
  <si>
    <t>Composições Analíticas com Preço Unitário</t>
  </si>
  <si>
    <t>Composições Principais</t>
  </si>
  <si>
    <t>Código</t>
  </si>
  <si>
    <t>Banco</t>
  </si>
  <si>
    <t>Descrição</t>
  </si>
  <si>
    <t>Und</t>
  </si>
  <si>
    <t>Quant.</t>
  </si>
  <si>
    <t>Valor Unit</t>
  </si>
  <si>
    <t>Total</t>
  </si>
  <si>
    <t>1.</t>
  </si>
  <si>
    <t>TOTAL</t>
  </si>
  <si>
    <t>FIOCRUZ</t>
  </si>
  <si>
    <t>Classe</t>
  </si>
  <si>
    <t>m</t>
  </si>
  <si>
    <t>ITEM</t>
  </si>
  <si>
    <t>DESCRIÇÃO</t>
  </si>
  <si>
    <t>PERC (%)</t>
  </si>
  <si>
    <t>01</t>
  </si>
  <si>
    <t>ADMINISTRAÇÃO CENTRAL (AC)</t>
  </si>
  <si>
    <t>02</t>
  </si>
  <si>
    <t>LUCRO (L)</t>
  </si>
  <si>
    <t>03</t>
  </si>
  <si>
    <t>DESPESAS FINANCEIRAS (DF)</t>
  </si>
  <si>
    <t>04</t>
  </si>
  <si>
    <t>SEGUROS, RISCOS E GARANTIAS (SRG)</t>
  </si>
  <si>
    <t>04.1</t>
  </si>
  <si>
    <t>Seguros</t>
  </si>
  <si>
    <t>04.2</t>
  </si>
  <si>
    <t>Garantias</t>
  </si>
  <si>
    <t>04.3</t>
  </si>
  <si>
    <t>Riscos</t>
  </si>
  <si>
    <t>05</t>
  </si>
  <si>
    <t>TRIBUTOS (T)</t>
  </si>
  <si>
    <t>05.1</t>
  </si>
  <si>
    <t>Cofins</t>
  </si>
  <si>
    <t>05.2</t>
  </si>
  <si>
    <t>PIS</t>
  </si>
  <si>
    <t>05.3</t>
  </si>
  <si>
    <t>ISS</t>
  </si>
  <si>
    <t>05.4</t>
  </si>
  <si>
    <t>BDI (%):</t>
  </si>
  <si>
    <t>FÓRMULA ADOTADA:</t>
  </si>
  <si>
    <t>FONTE:</t>
  </si>
  <si>
    <t>Acórdão nº 2622/2013-Plenário-TCU.</t>
  </si>
  <si>
    <t xml:space="preserve">* Cabe destacar que o % de ISS foi calculado através da relação Custo de Mão de Obra do Orçamento/Valor total do Custo da Obra. Lembrando que foi adotada a metodologia não desonerada da folha de pagamento. </t>
  </si>
  <si>
    <t>COMPOSIÇÃO DO BDI</t>
  </si>
  <si>
    <t>Item</t>
  </si>
  <si>
    <t>Valor Unit com BDI</t>
  </si>
  <si>
    <t>Peso (%)</t>
  </si>
  <si>
    <t>COMP. 1</t>
  </si>
  <si>
    <t>1.1</t>
  </si>
  <si>
    <t>2.1</t>
  </si>
  <si>
    <t>COMP. 2</t>
  </si>
  <si>
    <t>Total
R$</t>
  </si>
  <si>
    <t>TOTAL SEM BDI --&gt;</t>
  </si>
  <si>
    <t>CUSTO DO BDI --&gt;</t>
  </si>
  <si>
    <t>TOTAL COM BDI --&gt;</t>
  </si>
  <si>
    <t xml:space="preserve">Planilha Orçamentária Sintética </t>
  </si>
  <si>
    <t>Título:</t>
  </si>
  <si>
    <t>CBPR</t>
  </si>
  <si>
    <r>
      <rPr>
        <b/>
        <sz val="10"/>
        <color indexed="8"/>
        <rFont val="Arial"/>
        <family val="2"/>
      </rPr>
      <t>Nota1:</t>
    </r>
    <r>
      <rPr>
        <sz val="10"/>
        <color indexed="8"/>
        <rFont val="Arial"/>
        <family val="2"/>
      </rPr>
      <t xml:space="preserve"> Este orçamento estimativo, apresentado pela FIOCRUZ, é meramente referencial, sendo de inteira responsabilidade da Empresa Licitante toda e qualquer conferência de quantidades de serviços necessários para o cumprimento integral do objeto e do escopo desta licitação. Caso seja verificado a necessidade de alterações, as licitantes deverão consultar por escrito a Comissão de Licitações, em 5 (cinco) dias antes da abertura da licitação, sobre possibilidade de alteração. A consulta será analisada e, caso seja pertinente, a Comissão procederá conforme o disposto no artigo 21, parágrafo 1º, da Lei 8.666/93.
</t>
    </r>
    <r>
      <rPr>
        <b/>
        <sz val="10"/>
        <color indexed="8"/>
        <rFont val="Arial"/>
        <family val="2"/>
      </rPr>
      <t xml:space="preserve">Nota2: </t>
    </r>
    <r>
      <rPr>
        <sz val="10"/>
        <color indexed="8"/>
        <rFont val="Arial"/>
        <family val="2"/>
      </rPr>
      <t xml:space="preserve">A Empresa Licitante deve declarar expressamente em sua proposta que os preços unitários ofertados incluem todos os custos diretos e indiretos para perfeita execução dos serviços, inclusive das despesas com materiais e/ou equipamentos, ferramentas, fretes, transportes, carga, descarga, armazenagem, vigilância, logística, manutenção, conservação, instalação, supervisão, gerenciamento, operação, processamento, tratamento, combustíveis, despesas junto a concessionárias públicas (água, energia, gás, telefone, esgoto), mão de obra especializada ou não, seguros em geral, garantias, encargos financeiros, riscos, encargos da Legislação Social Trabalhista, Previdenciária, da Infortunística do Trabalho e responsabilidade civil por qualquer dano causado a terceiros ou dispêndios resultantes de tributos, taxas, emolumentos, multas, regulamentos e posturas municipais, estaduais e federais, enfim, tudo o que for necessário para a execução total e completa dos serviços, bem como o seu lucro, conforme especificações constantes do Edital, sem que caiba, em qualquer caso, qualquer tipo de pleito ao contratante com a alegação de que alguma parcela do custo foi omitida.
</t>
    </r>
  </si>
  <si>
    <t>ANEXO IV</t>
  </si>
  <si>
    <t>Serviço</t>
  </si>
  <si>
    <t>Fiocruz</t>
  </si>
  <si>
    <t>equipamento.mês</t>
  </si>
  <si>
    <t>Serviço mensal de manutenção preventiva em Transdutor de Energia com Memória de Massa e Ethernet</t>
  </si>
  <si>
    <t>Serviço mensal de manutenção preventiva em Transdutor de Energia  sem Ethernet</t>
  </si>
  <si>
    <t>Serviço mensal de manutenção preventiva em Gateway TCP/IP conversor Modbus para Ethernet</t>
  </si>
  <si>
    <t>Serviço mensal de manutenção preventiva em  Medidor de Grandezas Elétricas</t>
  </si>
  <si>
    <t>Serviço mensal de manutenção preventiva em Gerenciador de Energia Multifuncional</t>
  </si>
  <si>
    <t>Serviço mensal de manutenção preventiva em Entradas Digitais e Totalizador de Pulsos</t>
  </si>
  <si>
    <t>2.</t>
  </si>
  <si>
    <t>serviço</t>
  </si>
  <si>
    <t>Reparo em Gerenciador de Energia Multifuncional</t>
  </si>
  <si>
    <t>Reparo em  Medidor de Grandezas Elétricas</t>
  </si>
  <si>
    <t>Reparo em Transdutor de Energia com Memória de Massa e Ethernet</t>
  </si>
  <si>
    <t>Reparo em Transdutor de Energia  sem Ethernet</t>
  </si>
  <si>
    <t>Reparo em Gateway TCP/IP conversor Modbus para Ethernet</t>
  </si>
  <si>
    <t>Reparo em Entradas Digitais e Totalizador de Pulsos</t>
  </si>
  <si>
    <t>Substituição de Entradas Digitais e Totalizador de Pulsos</t>
  </si>
  <si>
    <t>Substituição de Gateway TCP/IP conversor Modbus para Ethernet</t>
  </si>
  <si>
    <t>Substituição de Transdutor de Energia  sem Ethernet</t>
  </si>
  <si>
    <t>Substituição de Transdutor de Energia com Memória de Massa e Ethernet</t>
  </si>
  <si>
    <t>Substituição de Gerenciador de Energia Multifuncional</t>
  </si>
  <si>
    <t>Material + Serviço</t>
  </si>
  <si>
    <t>Passagem de fibra ótica e fusão</t>
  </si>
  <si>
    <t>SERVIÇO DE MANUTENÇÃO PREVENTIVA</t>
  </si>
  <si>
    <t>SERVIÇO DE MANUTENÇÃO CORRETIVA</t>
  </si>
  <si>
    <t>serv</t>
  </si>
  <si>
    <t>Manutenção Preventiva mensal</t>
  </si>
  <si>
    <t>Manutenção Corretiva Mensal</t>
  </si>
  <si>
    <t>Serviço mensal de manutenção preventiva em Conversor Fibra Ótica/RS485 - Meio de Rede</t>
  </si>
  <si>
    <t>Serviço mensal de manutenção preventiva em Conversor Fibra Ótica/RS485 - Ponta de Rede</t>
  </si>
  <si>
    <t>Serviço mensal de manutenção preventiva Registrador Digital/Analógico</t>
  </si>
  <si>
    <t>Reparo em Conversor Fibra Ótica/RS485 - Ponta de Rede</t>
  </si>
  <si>
    <t>Reparo em Conversor Fibra Ótica/RS485 - Meio de Rede</t>
  </si>
  <si>
    <t>Reparo em Registrador Digital/Analógico</t>
  </si>
  <si>
    <t>Substituição de Medidor de Grandezas Elétricas</t>
  </si>
  <si>
    <t>Substituição de Conversor Fibra Ótica/RS485 - Ponta de Rede</t>
  </si>
  <si>
    <t>Substituição de Conversor Fibra Ótica/RS485 - Meio de Rede</t>
  </si>
  <si>
    <t>Substituição de Registrador Digital/Analógico</t>
  </si>
  <si>
    <t>Valor Estimado Anual</t>
  </si>
  <si>
    <t>Serviços não previstos com estimativa de 20% sobre o total</t>
  </si>
  <si>
    <t>Custo Total estimado dos Serviços de Manutenção Corretiva para 12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</si>
</sst>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00000"/>
    <numFmt numFmtId="165" formatCode="#,##0.00\ %"/>
    <numFmt numFmtId="166" formatCode="_(* #,##0.00_);_(* \(#,##0.00\);_(* &quot;-&quot;??_);_(@_)"/>
  </numFmts>
  <fonts count="25" x14ac:knownFonts="1">
    <font>
      <sz val="11"/>
      <color theme="1"/>
      <name val="Calibri"/>
      <family val="2"/>
      <scheme val="minor"/>
    </font>
    <font>
      <b/>
      <sz val="11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Times New Roman"/>
      <family val="1"/>
    </font>
    <font>
      <sz val="10"/>
      <name val="Times New Roman"/>
      <family val="1"/>
    </font>
    <font>
      <b/>
      <sz val="12"/>
      <color theme="1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name val="Times New Roman"/>
      <family val="1"/>
    </font>
    <font>
      <b/>
      <sz val="10"/>
      <color rgb="FF000000"/>
      <name val="Arial"/>
      <family val="1"/>
    </font>
    <font>
      <b/>
      <sz val="13"/>
      <name val="Arial"/>
      <family val="1"/>
    </font>
    <font>
      <sz val="13"/>
      <color theme="1"/>
      <name val="Calibri"/>
      <family val="2"/>
      <scheme val="minor"/>
    </font>
    <font>
      <sz val="14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rgb="FFB7CBE3"/>
        <bgColor indexed="64"/>
      </patternFill>
    </fill>
    <fill>
      <patternFill patternType="solid">
        <fgColor rgb="FFD8ECF6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 style="thin">
        <color rgb="FFCCCCCC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 style="thin">
        <color theme="0"/>
      </bottom>
      <diagonal/>
    </border>
    <border>
      <left style="thin">
        <color theme="0"/>
      </left>
      <right style="thin">
        <color theme="0" tint="-0.24994659260841701"/>
      </right>
      <top style="thin">
        <color theme="0" tint="-0.24994659260841701"/>
      </top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</borders>
  <cellStyleXfs count="9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6" borderId="0" applyNumberFormat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22" fillId="0" borderId="0"/>
    <xf numFmtId="166" fontId="7" fillId="0" borderId="0" applyFont="0" applyFill="0" applyBorder="0" applyAlignment="0" applyProtection="0"/>
  </cellStyleXfs>
  <cellXfs count="128">
    <xf numFmtId="0" fontId="0" fillId="0" borderId="0" xfId="0"/>
    <xf numFmtId="0" fontId="2" fillId="3" borderId="1" xfId="0" applyFont="1" applyFill="1" applyBorder="1" applyAlignment="1">
      <alignment horizontal="left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wrapText="1"/>
    </xf>
    <xf numFmtId="4" fontId="4" fillId="4" borderId="0" xfId="0" applyNumberFormat="1" applyFont="1" applyFill="1" applyAlignment="1">
      <alignment horizontal="right" vertical="top" wrapText="1"/>
    </xf>
    <xf numFmtId="4" fontId="4" fillId="0" borderId="0" xfId="0" applyNumberFormat="1" applyFont="1" applyFill="1" applyAlignment="1">
      <alignment horizontal="right"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0" fillId="0" borderId="0" xfId="0"/>
    <xf numFmtId="4" fontId="0" fillId="0" borderId="0" xfId="0" applyNumberFormat="1"/>
    <xf numFmtId="0" fontId="9" fillId="0" borderId="0" xfId="5" applyFont="1"/>
    <xf numFmtId="0" fontId="10" fillId="6" borderId="4" xfId="4" applyFont="1" applyBorder="1" applyAlignment="1" applyProtection="1">
      <alignment horizontal="center"/>
    </xf>
    <xf numFmtId="0" fontId="10" fillId="6" borderId="5" xfId="4" applyFont="1" applyBorder="1" applyAlignment="1" applyProtection="1">
      <alignment horizontal="center"/>
    </xf>
    <xf numFmtId="0" fontId="11" fillId="0" borderId="5" xfId="5" applyFont="1" applyBorder="1" applyAlignment="1" applyProtection="1">
      <alignment horizontal="center"/>
    </xf>
    <xf numFmtId="0" fontId="11" fillId="0" borderId="6" xfId="5" applyFont="1" applyBorder="1" applyProtection="1"/>
    <xf numFmtId="10" fontId="11" fillId="0" borderId="7" xfId="6" applyNumberFormat="1" applyFont="1" applyBorder="1" applyAlignment="1" applyProtection="1">
      <alignment horizontal="center"/>
    </xf>
    <xf numFmtId="0" fontId="11" fillId="0" borderId="5" xfId="5" quotePrefix="1" applyFont="1" applyBorder="1" applyAlignment="1" applyProtection="1">
      <alignment horizontal="center"/>
    </xf>
    <xf numFmtId="49" fontId="11" fillId="0" borderId="5" xfId="5" quotePrefix="1" applyNumberFormat="1" applyFont="1" applyBorder="1" applyAlignment="1" applyProtection="1">
      <alignment horizontal="center"/>
    </xf>
    <xf numFmtId="49" fontId="11" fillId="0" borderId="7" xfId="5" quotePrefix="1" applyNumberFormat="1" applyFont="1" applyBorder="1" applyAlignment="1" applyProtection="1">
      <alignment horizontal="center"/>
    </xf>
    <xf numFmtId="0" fontId="11" fillId="0" borderId="8" xfId="5" applyFont="1" applyBorder="1" applyProtection="1"/>
    <xf numFmtId="49" fontId="9" fillId="0" borderId="7" xfId="5" applyNumberFormat="1" applyFont="1" applyBorder="1" applyAlignment="1" applyProtection="1">
      <alignment horizontal="center"/>
    </xf>
    <xf numFmtId="0" fontId="9" fillId="0" borderId="5" xfId="5" applyFont="1" applyBorder="1" applyProtection="1"/>
    <xf numFmtId="49" fontId="9" fillId="0" borderId="7" xfId="5" quotePrefix="1" applyNumberFormat="1" applyFont="1" applyBorder="1" applyAlignment="1" applyProtection="1">
      <alignment horizontal="center"/>
    </xf>
    <xf numFmtId="49" fontId="11" fillId="0" borderId="7" xfId="5" applyNumberFormat="1" applyFont="1" applyBorder="1" applyAlignment="1" applyProtection="1">
      <alignment horizontal="center"/>
    </xf>
    <xf numFmtId="0" fontId="11" fillId="0" borderId="5" xfId="5" applyFont="1" applyBorder="1" applyProtection="1"/>
    <xf numFmtId="0" fontId="9" fillId="0" borderId="9" xfId="5" applyFont="1" applyBorder="1" applyProtection="1"/>
    <xf numFmtId="0" fontId="9" fillId="0" borderId="5" xfId="5" applyFont="1" applyBorder="1"/>
    <xf numFmtId="0" fontId="12" fillId="6" borderId="10" xfId="4" applyFont="1" applyBorder="1"/>
    <xf numFmtId="0" fontId="13" fillId="7" borderId="6" xfId="4" applyFont="1" applyFill="1" applyBorder="1" applyAlignment="1">
      <alignment horizontal="right"/>
    </xf>
    <xf numFmtId="10" fontId="14" fillId="7" borderId="5" xfId="3" applyNumberFormat="1" applyFont="1" applyFill="1" applyBorder="1" applyAlignment="1" applyProtection="1">
      <alignment horizontal="center"/>
      <protection hidden="1"/>
    </xf>
    <xf numFmtId="0" fontId="12" fillId="0" borderId="0" xfId="4" applyFont="1" applyFill="1" applyBorder="1"/>
    <xf numFmtId="0" fontId="13" fillId="0" borderId="11" xfId="4" applyFont="1" applyFill="1" applyBorder="1" applyAlignment="1">
      <alignment horizontal="right"/>
    </xf>
    <xf numFmtId="10" fontId="14" fillId="0" borderId="0" xfId="6" applyNumberFormat="1" applyFont="1" applyFill="1" applyBorder="1" applyAlignment="1" applyProtection="1">
      <alignment horizontal="center"/>
      <protection hidden="1"/>
    </xf>
    <xf numFmtId="0" fontId="15" fillId="8" borderId="1" xfId="0" applyFont="1" applyFill="1" applyBorder="1" applyAlignment="1">
      <alignment horizontal="center" wrapText="1"/>
    </xf>
    <xf numFmtId="4" fontId="15" fillId="8" borderId="1" xfId="0" applyNumberFormat="1" applyFont="1" applyFill="1" applyBorder="1" applyAlignment="1">
      <alignment horizontal="center" wrapText="1"/>
    </xf>
    <xf numFmtId="165" fontId="15" fillId="8" borderId="1" xfId="0" applyNumberFormat="1" applyFont="1" applyFill="1" applyBorder="1" applyAlignment="1">
      <alignment horizontal="center" wrapText="1"/>
    </xf>
    <xf numFmtId="4" fontId="15" fillId="8" borderId="1" xfId="0" applyNumberFormat="1" applyFont="1" applyFill="1" applyBorder="1" applyAlignment="1">
      <alignment horizontal="center" vertical="center" wrapText="1"/>
    </xf>
    <xf numFmtId="43" fontId="2" fillId="3" borderId="1" xfId="1" applyFont="1" applyFill="1" applyBorder="1" applyAlignment="1">
      <alignment horizontal="right" vertical="top" wrapText="1"/>
    </xf>
    <xf numFmtId="165" fontId="2" fillId="3" borderId="1" xfId="0" applyNumberFormat="1" applyFont="1" applyFill="1" applyBorder="1" applyAlignment="1">
      <alignment horizontal="center" vertical="top" wrapText="1"/>
    </xf>
    <xf numFmtId="44" fontId="0" fillId="0" borderId="5" xfId="2" applyFont="1" applyBorder="1" applyAlignment="1">
      <alignment horizontal="center" vertical="center"/>
    </xf>
    <xf numFmtId="44" fontId="0" fillId="0" borderId="5" xfId="0" applyNumberFormat="1" applyBorder="1" applyAlignment="1">
      <alignment horizontal="center" vertical="center"/>
    </xf>
    <xf numFmtId="0" fontId="18" fillId="0" borderId="0" xfId="0" applyFont="1" applyAlignment="1">
      <alignment horizontal="center"/>
    </xf>
    <xf numFmtId="10" fontId="9" fillId="0" borderId="7" xfId="6" applyNumberFormat="1" applyFont="1" applyFill="1" applyBorder="1" applyAlignment="1" applyProtection="1">
      <alignment horizontal="center"/>
    </xf>
    <xf numFmtId="0" fontId="21" fillId="0" borderId="0" xfId="0" applyFont="1" applyFill="1"/>
    <xf numFmtId="0" fontId="0" fillId="0" borderId="0" xfId="0" applyAlignment="1">
      <alignment horizontal="center" wrapText="1"/>
    </xf>
    <xf numFmtId="0" fontId="0" fillId="0" borderId="0" xfId="0"/>
    <xf numFmtId="0" fontId="0" fillId="0" borderId="0" xfId="0" applyAlignment="1">
      <alignment horizontal="right" vertical="center" indent="1"/>
    </xf>
    <xf numFmtId="43" fontId="0" fillId="0" borderId="0" xfId="1" applyFont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44" fontId="0" fillId="0" borderId="0" xfId="0" applyNumberFormat="1"/>
    <xf numFmtId="0" fontId="3" fillId="2" borderId="0" xfId="0" applyFont="1" applyFill="1" applyAlignment="1">
      <alignment horizontal="right" vertical="top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4" fontId="2" fillId="9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19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" fillId="2" borderId="23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4" fontId="23" fillId="9" borderId="23" xfId="0" applyNumberFormat="1" applyFont="1" applyFill="1" applyBorder="1" applyAlignment="1">
      <alignment horizontal="center" vertical="center"/>
    </xf>
    <xf numFmtId="0" fontId="2" fillId="10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2" fillId="5" borderId="27" xfId="0" applyFont="1" applyFill="1" applyBorder="1" applyAlignment="1">
      <alignment horizontal="center" vertical="center" wrapText="1"/>
    </xf>
    <xf numFmtId="4" fontId="2" fillId="5" borderId="28" xfId="0" applyNumberFormat="1" applyFont="1" applyFill="1" applyBorder="1" applyAlignment="1">
      <alignment horizontal="center" vertical="center" wrapText="1"/>
    </xf>
    <xf numFmtId="0" fontId="2" fillId="10" borderId="27" xfId="0" applyFont="1" applyFill="1" applyBorder="1" applyAlignment="1">
      <alignment horizontal="center" vertical="center" wrapText="1"/>
    </xf>
    <xf numFmtId="4" fontId="2" fillId="10" borderId="28" xfId="0" applyNumberFormat="1" applyFont="1" applyFill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3" fontId="2" fillId="5" borderId="23" xfId="0" applyNumberFormat="1" applyFont="1" applyFill="1" applyBorder="1" applyAlignment="1">
      <alignment horizontal="center" vertical="center" wrapText="1"/>
    </xf>
    <xf numFmtId="3" fontId="2" fillId="10" borderId="23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" fontId="4" fillId="4" borderId="29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>
      <alignment horizontal="center" vertical="top" wrapText="1"/>
    </xf>
    <xf numFmtId="0" fontId="24" fillId="4" borderId="27" xfId="0" applyFont="1" applyFill="1" applyBorder="1" applyAlignment="1">
      <alignment horizontal="center" vertical="center" wrapText="1"/>
    </xf>
    <xf numFmtId="0" fontId="24" fillId="4" borderId="23" xfId="0" applyFont="1" applyFill="1" applyBorder="1" applyAlignment="1">
      <alignment horizontal="center" vertical="center" wrapText="1"/>
    </xf>
    <xf numFmtId="4" fontId="4" fillId="4" borderId="23" xfId="0" applyNumberFormat="1" applyFont="1" applyFill="1" applyBorder="1" applyAlignment="1">
      <alignment horizontal="center" vertical="top" wrapText="1"/>
    </xf>
    <xf numFmtId="4" fontId="4" fillId="4" borderId="28" xfId="0" applyNumberFormat="1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4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1" fillId="4" borderId="25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0" fillId="0" borderId="0" xfId="0"/>
    <xf numFmtId="0" fontId="1" fillId="4" borderId="2" xfId="0" applyFont="1" applyFill="1" applyBorder="1" applyAlignment="1">
      <alignment horizontal="center" vertical="center" wrapText="1"/>
    </xf>
    <xf numFmtId="0" fontId="8" fillId="0" borderId="0" xfId="5" applyFont="1" applyAlignment="1">
      <alignment horizontal="center"/>
    </xf>
    <xf numFmtId="0" fontId="9" fillId="0" borderId="10" xfId="5" applyFont="1" applyFill="1" applyBorder="1" applyAlignment="1">
      <alignment horizontal="center" vertical="center" wrapText="1"/>
    </xf>
    <xf numFmtId="0" fontId="9" fillId="0" borderId="6" xfId="5" applyFont="1" applyFill="1" applyBorder="1" applyAlignment="1">
      <alignment horizontal="center" vertical="center" wrapText="1"/>
    </xf>
    <xf numFmtId="0" fontId="9" fillId="0" borderId="17" xfId="5" applyFont="1" applyFill="1" applyBorder="1" applyAlignment="1">
      <alignment horizontal="center" vertical="center" wrapText="1"/>
    </xf>
    <xf numFmtId="0" fontId="9" fillId="0" borderId="15" xfId="5" applyFont="1" applyFill="1" applyBorder="1" applyAlignment="1">
      <alignment horizontal="center" wrapText="1"/>
    </xf>
    <xf numFmtId="0" fontId="9" fillId="0" borderId="8" xfId="5" applyFont="1" applyFill="1" applyBorder="1" applyAlignment="1">
      <alignment horizontal="center" wrapText="1"/>
    </xf>
    <xf numFmtId="0" fontId="9" fillId="0" borderId="16" xfId="5" applyFont="1" applyFill="1" applyBorder="1" applyAlignment="1">
      <alignment horizontal="center" wrapText="1"/>
    </xf>
    <xf numFmtId="0" fontId="11" fillId="0" borderId="4" xfId="5" applyFont="1" applyFill="1" applyBorder="1" applyAlignment="1">
      <alignment horizontal="center" wrapText="1"/>
    </xf>
    <xf numFmtId="0" fontId="11" fillId="0" borderId="11" xfId="5" applyFont="1" applyFill="1" applyBorder="1" applyAlignment="1">
      <alignment horizontal="center" wrapText="1"/>
    </xf>
    <xf numFmtId="0" fontId="11" fillId="0" borderId="13" xfId="5" applyFont="1" applyFill="1" applyBorder="1" applyAlignment="1">
      <alignment horizontal="center" wrapText="1"/>
    </xf>
    <xf numFmtId="0" fontId="9" fillId="0" borderId="15" xfId="5" applyFont="1" applyBorder="1" applyAlignment="1">
      <alignment horizontal="center"/>
    </xf>
    <xf numFmtId="0" fontId="9" fillId="0" borderId="8" xfId="5" applyFont="1" applyBorder="1" applyAlignment="1">
      <alignment horizontal="center"/>
    </xf>
    <xf numFmtId="0" fontId="9" fillId="0" borderId="16" xfId="5" applyFont="1" applyBorder="1" applyAlignment="1">
      <alignment horizontal="center"/>
    </xf>
    <xf numFmtId="0" fontId="11" fillId="0" borderId="4" xfId="5" applyFont="1" applyBorder="1" applyAlignment="1">
      <alignment horizontal="center"/>
    </xf>
    <xf numFmtId="0" fontId="11" fillId="0" borderId="11" xfId="5" applyFont="1" applyBorder="1" applyAlignment="1">
      <alignment horizontal="center"/>
    </xf>
    <xf numFmtId="0" fontId="11" fillId="0" borderId="13" xfId="5" applyFont="1" applyBorder="1" applyAlignment="1">
      <alignment horizontal="center"/>
    </xf>
    <xf numFmtId="0" fontId="9" fillId="0" borderId="14" xfId="5" applyFont="1" applyBorder="1" applyAlignment="1">
      <alignment horizontal="center"/>
    </xf>
    <xf numFmtId="0" fontId="9" fillId="0" borderId="0" xfId="5" applyFont="1" applyBorder="1" applyAlignment="1">
      <alignment horizontal="center"/>
    </xf>
    <xf numFmtId="0" fontId="9" fillId="0" borderId="12" xfId="5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16" fillId="2" borderId="0" xfId="0" applyFont="1" applyFill="1" applyAlignment="1">
      <alignment horizontal="center" wrapText="1"/>
    </xf>
    <xf numFmtId="0" fontId="17" fillId="0" borderId="0" xfId="0" applyFont="1"/>
    <xf numFmtId="0" fontId="15" fillId="8" borderId="18" xfId="0" applyFont="1" applyFill="1" applyBorder="1" applyAlignment="1">
      <alignment horizontal="center" wrapText="1"/>
    </xf>
    <xf numFmtId="0" fontId="15" fillId="8" borderId="19" xfId="0" applyFont="1" applyFill="1" applyBorder="1" applyAlignment="1">
      <alignment horizontal="center" wrapText="1"/>
    </xf>
    <xf numFmtId="0" fontId="15" fillId="8" borderId="20" xfId="0" applyFont="1" applyFill="1" applyBorder="1" applyAlignment="1">
      <alignment horizont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</cellXfs>
  <cellStyles count="9">
    <cellStyle name="40% - Ênfase1" xfId="4" builtinId="31"/>
    <cellStyle name="Moeda" xfId="2" builtinId="4"/>
    <cellStyle name="Normal" xfId="0" builtinId="0"/>
    <cellStyle name="Normal 2" xfId="5" xr:uid="{00000000-0005-0000-0000-000003000000}"/>
    <cellStyle name="Normal 3" xfId="7" xr:uid="{00000000-0005-0000-0000-000004000000}"/>
    <cellStyle name="Porcentagem" xfId="3" builtinId="5"/>
    <cellStyle name="Porcentagem 2" xfId="6" xr:uid="{00000000-0005-0000-0000-000006000000}"/>
    <cellStyle name="Vírgula" xfId="1" builtinId="3"/>
    <cellStyle name="Vírgula 2" xfId="8" xr:uid="{00000000-0005-0000-0000-000008000000}"/>
  </cellStyles>
  <dxfs count="0"/>
  <tableStyles count="0" defaultTableStyle="TableStyleMedium2" defaultPivotStyle="PivotStyleLight16"/>
  <colors>
    <mruColors>
      <color rgb="FF99FF99"/>
      <color rgb="FFFFFF66"/>
      <color rgb="FFFFB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152400</xdr:rowOff>
    </xdr:from>
    <xdr:to>
      <xdr:col>2</xdr:col>
      <xdr:colOff>1582882</xdr:colOff>
      <xdr:row>8</xdr:row>
      <xdr:rowOff>60613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52400"/>
          <a:ext cx="26193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781050</xdr:colOff>
      <xdr:row>27</xdr:row>
      <xdr:rowOff>0</xdr:rowOff>
    </xdr:from>
    <xdr:to>
      <xdr:col>2</xdr:col>
      <xdr:colOff>485775</xdr:colOff>
      <xdr:row>27</xdr:row>
      <xdr:rowOff>9525</xdr:rowOff>
    </xdr:to>
    <xdr:sp macro="" textlink="">
      <xdr:nvSpPr>
        <xdr:cNvPr id="2" name="Line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ShapeType="1"/>
        </xdr:cNvSpPr>
      </xdr:nvSpPr>
      <xdr:spPr bwMode="auto">
        <a:xfrm flipV="1">
          <a:off x="485775" y="5486400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781050</xdr:colOff>
      <xdr:row>27</xdr:row>
      <xdr:rowOff>0</xdr:rowOff>
    </xdr:from>
    <xdr:to>
      <xdr:col>2</xdr:col>
      <xdr:colOff>485775</xdr:colOff>
      <xdr:row>27</xdr:row>
      <xdr:rowOff>9525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ShapeType="1"/>
        </xdr:cNvSpPr>
      </xdr:nvSpPr>
      <xdr:spPr bwMode="auto">
        <a:xfrm flipV="1">
          <a:off x="485775" y="5486400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781050</xdr:colOff>
      <xdr:row>27</xdr:row>
      <xdr:rowOff>0</xdr:rowOff>
    </xdr:from>
    <xdr:to>
      <xdr:col>2</xdr:col>
      <xdr:colOff>485775</xdr:colOff>
      <xdr:row>27</xdr:row>
      <xdr:rowOff>9525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ShapeType="1"/>
        </xdr:cNvSpPr>
      </xdr:nvSpPr>
      <xdr:spPr bwMode="auto">
        <a:xfrm flipV="1">
          <a:off x="485775" y="5486400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781050</xdr:colOff>
      <xdr:row>27</xdr:row>
      <xdr:rowOff>0</xdr:rowOff>
    </xdr:from>
    <xdr:to>
      <xdr:col>2</xdr:col>
      <xdr:colOff>485775</xdr:colOff>
      <xdr:row>27</xdr:row>
      <xdr:rowOff>9525</xdr:rowOff>
    </xdr:to>
    <xdr:sp macro="" textlink="">
      <xdr:nvSpPr>
        <xdr:cNvPr id="5" name="Line 3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>
          <a:spLocks noChangeShapeType="1"/>
        </xdr:cNvSpPr>
      </xdr:nvSpPr>
      <xdr:spPr bwMode="auto">
        <a:xfrm flipV="1">
          <a:off x="485775" y="5486400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25</xdr:row>
          <xdr:rowOff>161925</xdr:rowOff>
        </xdr:from>
        <xdr:to>
          <xdr:col>5</xdr:col>
          <xdr:colOff>276225</xdr:colOff>
          <xdr:row>28</xdr:row>
          <xdr:rowOff>66675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</xdr:col>
      <xdr:colOff>200025</xdr:colOff>
      <xdr:row>0</xdr:row>
      <xdr:rowOff>152400</xdr:rowOff>
    </xdr:from>
    <xdr:to>
      <xdr:col>3</xdr:col>
      <xdr:colOff>1543050</xdr:colOff>
      <xdr:row>4</xdr:row>
      <xdr:rowOff>95250</xdr:rowOff>
    </xdr:to>
    <xdr:pic>
      <xdr:nvPicPr>
        <xdr:cNvPr id="7" name="Imagem 3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52400"/>
          <a:ext cx="26193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371475</xdr:colOff>
      <xdr:row>1</xdr:row>
      <xdr:rowOff>19050</xdr:rowOff>
    </xdr:from>
    <xdr:to>
      <xdr:col>3</xdr:col>
      <xdr:colOff>2105025</xdr:colOff>
      <xdr:row>4</xdr:row>
      <xdr:rowOff>152400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0" y="209550"/>
          <a:ext cx="26193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453"/>
  <sheetViews>
    <sheetView showGridLines="0" tabSelected="1" topLeftCell="A7" zoomScale="85" zoomScaleNormal="85" workbookViewId="0">
      <selection activeCell="D20" sqref="D20"/>
    </sheetView>
  </sheetViews>
  <sheetFormatPr defaultColWidth="37.28515625" defaultRowHeight="15" zeroHeight="1" x14ac:dyDescent="0.25"/>
  <cols>
    <col min="1" max="1" width="18.5703125" customWidth="1"/>
    <col min="2" max="2" width="10.140625" hidden="1" customWidth="1"/>
    <col min="3" max="3" width="85.140625" customWidth="1"/>
    <col min="4" max="4" width="16.42578125" customWidth="1"/>
    <col min="5" max="5" width="15.42578125" bestFit="1" customWidth="1"/>
    <col min="6" max="6" width="12.28515625" customWidth="1"/>
    <col min="7" max="7" width="10.140625" customWidth="1"/>
    <col min="8" max="8" width="7.7109375" customWidth="1"/>
  </cols>
  <sheetData>
    <row r="1" spans="1:8" s="17" customFormat="1" hidden="1" x14ac:dyDescent="0.25"/>
    <row r="2" spans="1:8" s="17" customFormat="1" hidden="1" x14ac:dyDescent="0.25"/>
    <row r="3" spans="1:8" s="17" customFormat="1" hidden="1" x14ac:dyDescent="0.25"/>
    <row r="4" spans="1:8" s="17" customFormat="1" ht="18" hidden="1" x14ac:dyDescent="0.25">
      <c r="C4" s="50"/>
    </row>
    <row r="5" spans="1:8" s="17" customFormat="1" hidden="1" x14ac:dyDescent="0.25"/>
    <row r="6" spans="1:8" s="17" customFormat="1" hidden="1" x14ac:dyDescent="0.25"/>
    <row r="7" spans="1:8" s="6" customFormat="1" ht="35.25" customHeight="1" x14ac:dyDescent="0.25">
      <c r="A7" s="6" t="s">
        <v>58</v>
      </c>
      <c r="B7" s="92"/>
      <c r="C7" s="92"/>
      <c r="D7" s="92"/>
      <c r="E7" s="92"/>
      <c r="F7" s="92"/>
      <c r="G7" s="92"/>
    </row>
    <row r="8" spans="1:8" s="17" customFormat="1" x14ac:dyDescent="0.25"/>
    <row r="9" spans="1:8" x14ac:dyDescent="0.25">
      <c r="A9" s="97" t="s">
        <v>0</v>
      </c>
      <c r="B9" s="98"/>
      <c r="C9" s="98"/>
      <c r="D9" s="98"/>
      <c r="E9" s="98"/>
      <c r="F9" s="98"/>
      <c r="G9" s="98"/>
    </row>
    <row r="10" spans="1:8" x14ac:dyDescent="0.25">
      <c r="A10" s="97" t="s">
        <v>1</v>
      </c>
      <c r="B10" s="98"/>
      <c r="C10" s="98"/>
      <c r="D10" s="98"/>
      <c r="E10" s="98"/>
      <c r="F10" s="98"/>
      <c r="G10" s="98"/>
    </row>
    <row r="11" spans="1:8" x14ac:dyDescent="0.25"/>
    <row r="12" spans="1:8" x14ac:dyDescent="0.25">
      <c r="A12" s="8" t="s">
        <v>9</v>
      </c>
      <c r="B12" s="99" t="s">
        <v>86</v>
      </c>
      <c r="C12" s="99"/>
      <c r="D12" s="99"/>
      <c r="E12" s="99"/>
      <c r="F12" s="99"/>
      <c r="G12" s="99"/>
      <c r="H12" s="18"/>
    </row>
    <row r="13" spans="1:8" s="6" customFormat="1" x14ac:dyDescent="0.25">
      <c r="A13" s="4" t="s">
        <v>12</v>
      </c>
      <c r="B13" s="4" t="s">
        <v>3</v>
      </c>
      <c r="C13" s="4" t="s">
        <v>4</v>
      </c>
      <c r="D13" s="4" t="s">
        <v>5</v>
      </c>
      <c r="E13" s="4" t="s">
        <v>6</v>
      </c>
      <c r="F13" s="4" t="s">
        <v>7</v>
      </c>
      <c r="G13" s="4" t="s">
        <v>8</v>
      </c>
    </row>
    <row r="14" spans="1:8" s="6" customFormat="1" ht="30" customHeight="1" x14ac:dyDescent="0.25">
      <c r="A14" s="13" t="s">
        <v>62</v>
      </c>
      <c r="B14" s="13" t="s">
        <v>63</v>
      </c>
      <c r="C14" s="13" t="s">
        <v>69</v>
      </c>
      <c r="D14" s="13" t="s">
        <v>64</v>
      </c>
      <c r="E14" s="81">
        <f>12*26</f>
        <v>312</v>
      </c>
      <c r="F14" s="63"/>
      <c r="G14" s="15">
        <f>E14*F14</f>
        <v>0</v>
      </c>
      <c r="H14" s="58"/>
    </row>
    <row r="15" spans="1:8" s="6" customFormat="1" ht="26.25" customHeight="1" x14ac:dyDescent="0.25">
      <c r="A15" s="14" t="s">
        <v>62</v>
      </c>
      <c r="B15" s="14" t="s">
        <v>63</v>
      </c>
      <c r="C15" s="13" t="s">
        <v>68</v>
      </c>
      <c r="D15" s="13" t="str">
        <f t="shared" ref="D15:D20" si="0">D14</f>
        <v>equipamento.mês</v>
      </c>
      <c r="E15" s="81">
        <f>12*68</f>
        <v>816</v>
      </c>
      <c r="F15" s="63"/>
      <c r="G15" s="15">
        <f>E15*F15</f>
        <v>0</v>
      </c>
    </row>
    <row r="16" spans="1:8" s="61" customFormat="1" ht="26.25" customHeight="1" x14ac:dyDescent="0.25">
      <c r="A16" s="14" t="s">
        <v>62</v>
      </c>
      <c r="B16" s="14" t="s">
        <v>63</v>
      </c>
      <c r="C16" s="14" t="s">
        <v>65</v>
      </c>
      <c r="D16" s="14" t="str">
        <f t="shared" si="0"/>
        <v>equipamento.mês</v>
      </c>
      <c r="E16" s="81">
        <f>12*31</f>
        <v>372</v>
      </c>
      <c r="F16" s="63"/>
      <c r="G16" s="15">
        <f t="shared" ref="G16:G22" si="1">E16*F16</f>
        <v>0</v>
      </c>
    </row>
    <row r="17" spans="1:8" s="61" customFormat="1" ht="26.25" customHeight="1" x14ac:dyDescent="0.25">
      <c r="A17" s="14" t="s">
        <v>62</v>
      </c>
      <c r="B17" s="14" t="s">
        <v>63</v>
      </c>
      <c r="C17" s="14" t="s">
        <v>66</v>
      </c>
      <c r="D17" s="14" t="str">
        <f t="shared" si="0"/>
        <v>equipamento.mês</v>
      </c>
      <c r="E17" s="81">
        <f>12*178</f>
        <v>2136</v>
      </c>
      <c r="F17" s="63"/>
      <c r="G17" s="15">
        <f t="shared" si="1"/>
        <v>0</v>
      </c>
    </row>
    <row r="18" spans="1:8" s="61" customFormat="1" ht="26.25" customHeight="1" x14ac:dyDescent="0.25">
      <c r="A18" s="14" t="s">
        <v>62</v>
      </c>
      <c r="B18" s="14" t="s">
        <v>63</v>
      </c>
      <c r="C18" s="14" t="s">
        <v>67</v>
      </c>
      <c r="D18" s="14" t="str">
        <f t="shared" si="0"/>
        <v>equipamento.mês</v>
      </c>
      <c r="E18" s="81">
        <f>12*23</f>
        <v>276</v>
      </c>
      <c r="F18" s="63"/>
      <c r="G18" s="15">
        <f t="shared" si="1"/>
        <v>0</v>
      </c>
    </row>
    <row r="19" spans="1:8" s="61" customFormat="1" ht="26.25" customHeight="1" x14ac:dyDescent="0.25">
      <c r="A19" s="14" t="s">
        <v>62</v>
      </c>
      <c r="B19" s="14" t="s">
        <v>63</v>
      </c>
      <c r="C19" s="14" t="s">
        <v>92</v>
      </c>
      <c r="D19" s="14" t="str">
        <f t="shared" si="0"/>
        <v>equipamento.mês</v>
      </c>
      <c r="E19" s="81">
        <f>12*24</f>
        <v>288</v>
      </c>
      <c r="F19" s="63"/>
      <c r="G19" s="15">
        <f t="shared" si="1"/>
        <v>0</v>
      </c>
    </row>
    <row r="20" spans="1:8" s="66" customFormat="1" ht="26.25" customHeight="1" x14ac:dyDescent="0.25">
      <c r="A20" s="14" t="s">
        <v>62</v>
      </c>
      <c r="B20" s="14" t="s">
        <v>63</v>
      </c>
      <c r="C20" s="14" t="s">
        <v>91</v>
      </c>
      <c r="D20" s="14" t="str">
        <f t="shared" si="0"/>
        <v>equipamento.mês</v>
      </c>
      <c r="E20" s="81">
        <f>12*6</f>
        <v>72</v>
      </c>
      <c r="F20" s="63"/>
      <c r="G20" s="15">
        <f t="shared" ref="G20" si="2">E20*F20</f>
        <v>0</v>
      </c>
    </row>
    <row r="21" spans="1:8" s="61" customFormat="1" ht="26.25" customHeight="1" x14ac:dyDescent="0.25">
      <c r="A21" s="14" t="s">
        <v>62</v>
      </c>
      <c r="B21" s="14" t="s">
        <v>63</v>
      </c>
      <c r="C21" s="14" t="s">
        <v>70</v>
      </c>
      <c r="D21" s="14" t="str">
        <f>D19</f>
        <v>equipamento.mês</v>
      </c>
      <c r="E21" s="81">
        <f>12*2</f>
        <v>24</v>
      </c>
      <c r="F21" s="63"/>
      <c r="G21" s="15">
        <f t="shared" si="1"/>
        <v>0</v>
      </c>
    </row>
    <row r="22" spans="1:8" s="61" customFormat="1" ht="26.25" customHeight="1" x14ac:dyDescent="0.25">
      <c r="A22" s="14" t="s">
        <v>62</v>
      </c>
      <c r="B22" s="14" t="s">
        <v>63</v>
      </c>
      <c r="C22" s="14" t="s">
        <v>93</v>
      </c>
      <c r="D22" s="14" t="str">
        <f>D21</f>
        <v>equipamento.mês</v>
      </c>
      <c r="E22" s="81">
        <f>12*1</f>
        <v>12</v>
      </c>
      <c r="F22" s="63"/>
      <c r="G22" s="15">
        <f t="shared" si="1"/>
        <v>0</v>
      </c>
    </row>
    <row r="23" spans="1:8" s="62" customFormat="1" x14ac:dyDescent="0.25">
      <c r="A23" s="3"/>
      <c r="B23" s="3"/>
      <c r="C23" s="3"/>
      <c r="D23" s="3"/>
      <c r="E23" s="9" t="s">
        <v>10</v>
      </c>
      <c r="F23" s="93">
        <f>SUM(G14:G22)</f>
        <v>0</v>
      </c>
      <c r="G23" s="94"/>
    </row>
    <row r="24" spans="1:8" s="62" customFormat="1" ht="30" customHeight="1" x14ac:dyDescent="0.25">
      <c r="A24" s="60"/>
      <c r="B24" s="60"/>
      <c r="C24" s="60"/>
      <c r="D24" s="60"/>
      <c r="E24" s="10"/>
      <c r="F24" s="11"/>
      <c r="G24" s="12"/>
      <c r="H24" s="65"/>
    </row>
    <row r="25" spans="1:8" s="62" customFormat="1" ht="26.25" customHeight="1" x14ac:dyDescent="0.25">
      <c r="A25" s="74" t="s">
        <v>71</v>
      </c>
      <c r="B25" s="95" t="s">
        <v>87</v>
      </c>
      <c r="C25" s="95"/>
      <c r="D25" s="95"/>
      <c r="E25" s="95"/>
      <c r="F25" s="95"/>
      <c r="G25" s="96"/>
    </row>
    <row r="26" spans="1:8" s="62" customFormat="1" ht="26.25" customHeight="1" x14ac:dyDescent="0.25">
      <c r="A26" s="75" t="s">
        <v>12</v>
      </c>
      <c r="B26" s="70" t="s">
        <v>3</v>
      </c>
      <c r="C26" s="70" t="s">
        <v>4</v>
      </c>
      <c r="D26" s="70" t="s">
        <v>5</v>
      </c>
      <c r="E26" s="70" t="s">
        <v>6</v>
      </c>
      <c r="F26" s="70" t="s">
        <v>7</v>
      </c>
      <c r="G26" s="76" t="s">
        <v>8</v>
      </c>
    </row>
    <row r="27" spans="1:8" s="62" customFormat="1" ht="26.25" customHeight="1" x14ac:dyDescent="0.25">
      <c r="A27" s="77" t="s">
        <v>62</v>
      </c>
      <c r="B27" s="71" t="s">
        <v>63</v>
      </c>
      <c r="C27" s="71" t="s">
        <v>73</v>
      </c>
      <c r="D27" s="71" t="s">
        <v>72</v>
      </c>
      <c r="E27" s="82">
        <v>8</v>
      </c>
      <c r="F27" s="72"/>
      <c r="G27" s="78">
        <f>E27*F27</f>
        <v>0</v>
      </c>
    </row>
    <row r="28" spans="1:8" s="62" customFormat="1" ht="26.25" customHeight="1" x14ac:dyDescent="0.25">
      <c r="A28" s="77" t="s">
        <v>62</v>
      </c>
      <c r="B28" s="71" t="s">
        <v>63</v>
      </c>
      <c r="C28" s="71" t="s">
        <v>74</v>
      </c>
      <c r="D28" s="71" t="str">
        <f t="shared" ref="D28:D44" si="3">D27</f>
        <v>serviço</v>
      </c>
      <c r="E28" s="82">
        <v>18</v>
      </c>
      <c r="F28" s="72"/>
      <c r="G28" s="78">
        <f>E28*F28</f>
        <v>0</v>
      </c>
    </row>
    <row r="29" spans="1:8" s="62" customFormat="1" ht="26.25" customHeight="1" x14ac:dyDescent="0.25">
      <c r="A29" s="77" t="s">
        <v>62</v>
      </c>
      <c r="B29" s="71" t="s">
        <v>63</v>
      </c>
      <c r="C29" s="71" t="s">
        <v>75</v>
      </c>
      <c r="D29" s="71" t="str">
        <f t="shared" si="3"/>
        <v>serviço</v>
      </c>
      <c r="E29" s="82">
        <v>5</v>
      </c>
      <c r="F29" s="72"/>
      <c r="G29" s="78">
        <f t="shared" ref="G29:G35" si="4">E29*F29</f>
        <v>0</v>
      </c>
    </row>
    <row r="30" spans="1:8" s="62" customFormat="1" ht="26.25" customHeight="1" x14ac:dyDescent="0.25">
      <c r="A30" s="77" t="s">
        <v>62</v>
      </c>
      <c r="B30" s="71" t="s">
        <v>63</v>
      </c>
      <c r="C30" s="71" t="s">
        <v>76</v>
      </c>
      <c r="D30" s="71" t="str">
        <f t="shared" si="3"/>
        <v>serviço</v>
      </c>
      <c r="E30" s="82">
        <v>30</v>
      </c>
      <c r="F30" s="72"/>
      <c r="G30" s="78">
        <f t="shared" si="4"/>
        <v>0</v>
      </c>
    </row>
    <row r="31" spans="1:8" s="62" customFormat="1" ht="26.25" customHeight="1" x14ac:dyDescent="0.25">
      <c r="A31" s="77" t="s">
        <v>62</v>
      </c>
      <c r="B31" s="71" t="s">
        <v>63</v>
      </c>
      <c r="C31" s="71" t="s">
        <v>77</v>
      </c>
      <c r="D31" s="71" t="str">
        <f t="shared" si="3"/>
        <v>serviço</v>
      </c>
      <c r="E31" s="82">
        <v>8</v>
      </c>
      <c r="F31" s="72"/>
      <c r="G31" s="78">
        <f t="shared" si="4"/>
        <v>0</v>
      </c>
    </row>
    <row r="32" spans="1:8" s="66" customFormat="1" ht="26.25" customHeight="1" x14ac:dyDescent="0.25">
      <c r="A32" s="77" t="s">
        <v>62</v>
      </c>
      <c r="B32" s="71"/>
      <c r="C32" s="71" t="s">
        <v>94</v>
      </c>
      <c r="D32" s="71" t="str">
        <f t="shared" si="3"/>
        <v>serviço</v>
      </c>
      <c r="E32" s="82">
        <v>8</v>
      </c>
      <c r="F32" s="72"/>
      <c r="G32" s="78">
        <f t="shared" si="4"/>
        <v>0</v>
      </c>
    </row>
    <row r="33" spans="1:8" s="66" customFormat="1" ht="26.25" customHeight="1" x14ac:dyDescent="0.25">
      <c r="A33" s="77" t="s">
        <v>62</v>
      </c>
      <c r="B33" s="71"/>
      <c r="C33" s="71" t="s">
        <v>95</v>
      </c>
      <c r="D33" s="71" t="str">
        <f t="shared" si="3"/>
        <v>serviço</v>
      </c>
      <c r="E33" s="82">
        <v>2</v>
      </c>
      <c r="F33" s="72"/>
      <c r="G33" s="78">
        <f t="shared" si="4"/>
        <v>0</v>
      </c>
    </row>
    <row r="34" spans="1:8" s="66" customFormat="1" ht="26.25" customHeight="1" x14ac:dyDescent="0.25">
      <c r="A34" s="77" t="s">
        <v>62</v>
      </c>
      <c r="B34" s="71"/>
      <c r="C34" s="71" t="s">
        <v>78</v>
      </c>
      <c r="D34" s="71" t="str">
        <f t="shared" si="3"/>
        <v>serviço</v>
      </c>
      <c r="E34" s="82">
        <v>1</v>
      </c>
      <c r="F34" s="72"/>
      <c r="G34" s="78">
        <f t="shared" si="4"/>
        <v>0</v>
      </c>
    </row>
    <row r="35" spans="1:8" s="62" customFormat="1" ht="30" customHeight="1" x14ac:dyDescent="0.25">
      <c r="A35" s="77" t="s">
        <v>62</v>
      </c>
      <c r="B35" s="71" t="s">
        <v>63</v>
      </c>
      <c r="C35" s="71" t="s">
        <v>96</v>
      </c>
      <c r="D35" s="71" t="str">
        <f t="shared" si="3"/>
        <v>serviço</v>
      </c>
      <c r="E35" s="82">
        <v>1</v>
      </c>
      <c r="F35" s="72"/>
      <c r="G35" s="78">
        <f t="shared" si="4"/>
        <v>0</v>
      </c>
      <c r="H35" s="58"/>
    </row>
    <row r="36" spans="1:8" s="62" customFormat="1" ht="26.25" customHeight="1" x14ac:dyDescent="0.25">
      <c r="A36" s="79" t="s">
        <v>84</v>
      </c>
      <c r="B36" s="73" t="s">
        <v>63</v>
      </c>
      <c r="C36" s="73" t="s">
        <v>83</v>
      </c>
      <c r="D36" s="73" t="str">
        <f>D35</f>
        <v>serviço</v>
      </c>
      <c r="E36" s="83">
        <v>2</v>
      </c>
      <c r="F36" s="72"/>
      <c r="G36" s="80">
        <f>E36*F36</f>
        <v>0</v>
      </c>
    </row>
    <row r="37" spans="1:8" s="62" customFormat="1" ht="26.25" customHeight="1" x14ac:dyDescent="0.25">
      <c r="A37" s="79" t="s">
        <v>84</v>
      </c>
      <c r="B37" s="73" t="s">
        <v>63</v>
      </c>
      <c r="C37" s="73" t="s">
        <v>97</v>
      </c>
      <c r="D37" s="73" t="str">
        <f t="shared" si="3"/>
        <v>serviço</v>
      </c>
      <c r="E37" s="83">
        <v>2</v>
      </c>
      <c r="F37" s="72"/>
      <c r="G37" s="80">
        <f>E37*F37</f>
        <v>0</v>
      </c>
    </row>
    <row r="38" spans="1:8" s="66" customFormat="1" ht="26.25" customHeight="1" x14ac:dyDescent="0.25">
      <c r="A38" s="79" t="s">
        <v>84</v>
      </c>
      <c r="B38" s="73"/>
      <c r="C38" s="73" t="s">
        <v>82</v>
      </c>
      <c r="D38" s="73" t="str">
        <f t="shared" si="3"/>
        <v>serviço</v>
      </c>
      <c r="E38" s="83">
        <v>2</v>
      </c>
      <c r="F38" s="72"/>
      <c r="G38" s="80">
        <f t="shared" ref="G38:G45" si="5">E38*F38</f>
        <v>0</v>
      </c>
    </row>
    <row r="39" spans="1:8" s="66" customFormat="1" ht="26.25" customHeight="1" x14ac:dyDescent="0.25">
      <c r="A39" s="79" t="s">
        <v>84</v>
      </c>
      <c r="B39" s="73"/>
      <c r="C39" s="73" t="s">
        <v>81</v>
      </c>
      <c r="D39" s="73" t="str">
        <f t="shared" si="3"/>
        <v>serviço</v>
      </c>
      <c r="E39" s="83">
        <v>10</v>
      </c>
      <c r="F39" s="72"/>
      <c r="G39" s="80">
        <f t="shared" si="5"/>
        <v>0</v>
      </c>
    </row>
    <row r="40" spans="1:8" s="66" customFormat="1" ht="26.25" customHeight="1" x14ac:dyDescent="0.25">
      <c r="A40" s="79" t="s">
        <v>84</v>
      </c>
      <c r="B40" s="73"/>
      <c r="C40" s="73" t="s">
        <v>80</v>
      </c>
      <c r="D40" s="73" t="str">
        <f t="shared" si="3"/>
        <v>serviço</v>
      </c>
      <c r="E40" s="83">
        <v>2</v>
      </c>
      <c r="F40" s="72"/>
      <c r="G40" s="80">
        <f t="shared" si="5"/>
        <v>0</v>
      </c>
    </row>
    <row r="41" spans="1:8" s="66" customFormat="1" ht="26.25" customHeight="1" x14ac:dyDescent="0.25">
      <c r="A41" s="79" t="s">
        <v>84</v>
      </c>
      <c r="B41" s="73"/>
      <c r="C41" s="73" t="s">
        <v>98</v>
      </c>
      <c r="D41" s="73" t="str">
        <f t="shared" si="3"/>
        <v>serviço</v>
      </c>
      <c r="E41" s="83">
        <v>2</v>
      </c>
      <c r="F41" s="72"/>
      <c r="G41" s="80">
        <f t="shared" si="5"/>
        <v>0</v>
      </c>
    </row>
    <row r="42" spans="1:8" s="62" customFormat="1" ht="26.25" customHeight="1" x14ac:dyDescent="0.25">
      <c r="A42" s="79" t="s">
        <v>84</v>
      </c>
      <c r="B42" s="73" t="s">
        <v>63</v>
      </c>
      <c r="C42" s="73" t="s">
        <v>99</v>
      </c>
      <c r="D42" s="73" t="str">
        <f t="shared" si="3"/>
        <v>serviço</v>
      </c>
      <c r="E42" s="83">
        <v>2</v>
      </c>
      <c r="F42" s="72"/>
      <c r="G42" s="80">
        <f t="shared" si="5"/>
        <v>0</v>
      </c>
    </row>
    <row r="43" spans="1:8" s="62" customFormat="1" ht="26.25" customHeight="1" x14ac:dyDescent="0.25">
      <c r="A43" s="79" t="s">
        <v>84</v>
      </c>
      <c r="B43" s="73" t="s">
        <v>63</v>
      </c>
      <c r="C43" s="73" t="s">
        <v>79</v>
      </c>
      <c r="D43" s="73" t="str">
        <f t="shared" si="3"/>
        <v>serviço</v>
      </c>
      <c r="E43" s="83">
        <v>1</v>
      </c>
      <c r="F43" s="72"/>
      <c r="G43" s="80">
        <f t="shared" si="5"/>
        <v>0</v>
      </c>
    </row>
    <row r="44" spans="1:8" s="62" customFormat="1" ht="26.25" customHeight="1" x14ac:dyDescent="0.25">
      <c r="A44" s="79" t="s">
        <v>84</v>
      </c>
      <c r="B44" s="73" t="s">
        <v>63</v>
      </c>
      <c r="C44" s="73" t="s">
        <v>100</v>
      </c>
      <c r="D44" s="73" t="str">
        <f t="shared" si="3"/>
        <v>serviço</v>
      </c>
      <c r="E44" s="83">
        <v>1</v>
      </c>
      <c r="F44" s="72"/>
      <c r="G44" s="80">
        <f t="shared" si="5"/>
        <v>0</v>
      </c>
    </row>
    <row r="45" spans="1:8" s="66" customFormat="1" ht="26.25" customHeight="1" x14ac:dyDescent="0.25">
      <c r="A45" s="79" t="s">
        <v>84</v>
      </c>
      <c r="B45" s="73" t="s">
        <v>63</v>
      </c>
      <c r="C45" s="73" t="s">
        <v>85</v>
      </c>
      <c r="D45" s="73" t="s">
        <v>13</v>
      </c>
      <c r="E45" s="83">
        <v>1000</v>
      </c>
      <c r="F45" s="72"/>
      <c r="G45" s="80">
        <f t="shared" si="5"/>
        <v>0</v>
      </c>
    </row>
    <row r="46" spans="1:8" s="69" customFormat="1" ht="15" customHeight="1" x14ac:dyDescent="0.25">
      <c r="A46" s="87" t="s">
        <v>101</v>
      </c>
      <c r="B46" s="88"/>
      <c r="C46" s="88"/>
      <c r="D46" s="88"/>
      <c r="E46" s="88"/>
      <c r="F46" s="89">
        <f>SUM(G27:G45)</f>
        <v>0</v>
      </c>
      <c r="G46" s="90"/>
    </row>
    <row r="47" spans="1:8" s="69" customFormat="1" ht="15" customHeight="1" x14ac:dyDescent="0.25">
      <c r="A47" s="87" t="s">
        <v>102</v>
      </c>
      <c r="B47" s="88"/>
      <c r="C47" s="88"/>
      <c r="D47" s="88"/>
      <c r="E47" s="88"/>
      <c r="F47" s="89">
        <f>F46*0.2</f>
        <v>0</v>
      </c>
      <c r="G47" s="90"/>
    </row>
    <row r="48" spans="1:8" s="62" customFormat="1" ht="15" customHeight="1" x14ac:dyDescent="0.25">
      <c r="A48" s="85" t="s">
        <v>103</v>
      </c>
      <c r="B48" s="86"/>
      <c r="C48" s="86"/>
      <c r="D48" s="86"/>
      <c r="E48" s="86"/>
      <c r="F48" s="86">
        <f>F46+F47</f>
        <v>0</v>
      </c>
      <c r="G48" s="91"/>
      <c r="H48" s="69"/>
    </row>
    <row r="49" spans="1:10" s="67" customFormat="1" ht="210.75" customHeight="1" x14ac:dyDescent="0.25">
      <c r="A49" s="84" t="s">
        <v>60</v>
      </c>
      <c r="B49" s="84"/>
      <c r="C49" s="84"/>
      <c r="D49" s="84"/>
      <c r="E49" s="84"/>
      <c r="F49" s="84"/>
      <c r="G49" s="84"/>
      <c r="H49" s="68"/>
      <c r="I49" s="68"/>
      <c r="J49" s="68"/>
    </row>
    <row r="50" spans="1:10" s="67" customFormat="1" hidden="1" x14ac:dyDescent="0.25">
      <c r="B50" s="68"/>
      <c r="C50" s="68"/>
      <c r="D50" s="68"/>
      <c r="E50" s="68"/>
      <c r="F50" s="68"/>
      <c r="G50" s="68"/>
    </row>
    <row r="51" spans="1:10" s="67" customFormat="1" hidden="1" x14ac:dyDescent="0.25"/>
    <row r="52" spans="1:10" s="67" customFormat="1" x14ac:dyDescent="0.25"/>
    <row r="53" spans="1:10" s="67" customFormat="1" x14ac:dyDescent="0.25"/>
    <row r="54" spans="1:10" x14ac:dyDescent="0.25"/>
    <row r="55" spans="1:10" x14ac:dyDescent="0.25"/>
    <row r="56" spans="1:10" x14ac:dyDescent="0.25"/>
    <row r="57" spans="1:10" x14ac:dyDescent="0.25"/>
    <row r="58" spans="1:10" x14ac:dyDescent="0.25"/>
    <row r="59" spans="1:10" x14ac:dyDescent="0.25"/>
    <row r="60" spans="1:10" x14ac:dyDescent="0.25"/>
    <row r="61" spans="1:10" x14ac:dyDescent="0.25"/>
    <row r="62" spans="1:10" x14ac:dyDescent="0.25"/>
    <row r="63" spans="1:10" x14ac:dyDescent="0.25"/>
    <row r="64" spans="1:10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</sheetData>
  <mergeCells count="13">
    <mergeCell ref="B7:G7"/>
    <mergeCell ref="F23:G23"/>
    <mergeCell ref="B25:G25"/>
    <mergeCell ref="A9:G9"/>
    <mergeCell ref="A10:G10"/>
    <mergeCell ref="B12:G12"/>
    <mergeCell ref="A49:G49"/>
    <mergeCell ref="A48:E48"/>
    <mergeCell ref="A47:E47"/>
    <mergeCell ref="A46:E46"/>
    <mergeCell ref="F46:G46"/>
    <mergeCell ref="F47:G47"/>
    <mergeCell ref="F48:G48"/>
  </mergeCells>
  <pageMargins left="0.25" right="0.25" top="0.75" bottom="0.75" header="0.3" footer="0.3"/>
  <pageSetup paperSize="9" scale="56" fitToHeight="0" orientation="portrait" r:id="rId1"/>
  <ignoredErrors>
    <ignoredError sqref="D2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62"/>
  <sheetViews>
    <sheetView showGridLines="0" workbookViewId="0">
      <selection activeCell="E23" sqref="E23"/>
    </sheetView>
  </sheetViews>
  <sheetFormatPr defaultColWidth="0" defaultRowHeight="15" zeroHeight="1" x14ac:dyDescent="0.25"/>
  <cols>
    <col min="1" max="1" width="4.7109375" style="17" customWidth="1"/>
    <col min="2" max="2" width="11.140625" bestFit="1" customWidth="1"/>
    <col min="3" max="3" width="8" customWidth="1"/>
    <col min="4" max="4" width="35.7109375" bestFit="1" customWidth="1"/>
    <col min="5" max="5" width="11.28515625" bestFit="1" customWidth="1"/>
    <col min="6" max="9" width="9.140625" customWidth="1"/>
    <col min="10" max="16384" width="9.140625" hidden="1"/>
  </cols>
  <sheetData>
    <row r="1" spans="2:5" s="17" customFormat="1" x14ac:dyDescent="0.25"/>
    <row r="2" spans="2:5" s="17" customFormat="1" x14ac:dyDescent="0.25"/>
    <row r="3" spans="2:5" s="17" customFormat="1" x14ac:dyDescent="0.25"/>
    <row r="4" spans="2:5" s="17" customFormat="1" ht="18" x14ac:dyDescent="0.25">
      <c r="E4" s="50" t="s">
        <v>61</v>
      </c>
    </row>
    <row r="5" spans="2:5" s="17" customFormat="1" x14ac:dyDescent="0.25"/>
    <row r="6" spans="2:5" s="17" customFormat="1" x14ac:dyDescent="0.25"/>
    <row r="7" spans="2:5" x14ac:dyDescent="0.25"/>
    <row r="8" spans="2:5" ht="22.5" x14ac:dyDescent="0.3">
      <c r="C8" s="100" t="s">
        <v>45</v>
      </c>
      <c r="D8" s="100"/>
      <c r="E8" s="100"/>
    </row>
    <row r="9" spans="2:5" x14ac:dyDescent="0.25">
      <c r="C9" s="19"/>
      <c r="D9" s="19"/>
      <c r="E9" s="19"/>
    </row>
    <row r="10" spans="2:5" ht="15.75" x14ac:dyDescent="0.25">
      <c r="C10" s="20" t="s">
        <v>14</v>
      </c>
      <c r="D10" s="21" t="s">
        <v>15</v>
      </c>
      <c r="E10" s="21" t="s">
        <v>16</v>
      </c>
    </row>
    <row r="11" spans="2:5" x14ac:dyDescent="0.25">
      <c r="B11" s="52"/>
      <c r="C11" s="22" t="s">
        <v>17</v>
      </c>
      <c r="D11" s="23" t="s">
        <v>18</v>
      </c>
      <c r="E11" s="24"/>
    </row>
    <row r="12" spans="2:5" x14ac:dyDescent="0.25">
      <c r="B12" s="52"/>
      <c r="C12" s="25" t="s">
        <v>19</v>
      </c>
      <c r="D12" s="23" t="s">
        <v>20</v>
      </c>
      <c r="E12" s="24"/>
    </row>
    <row r="13" spans="2:5" x14ac:dyDescent="0.25">
      <c r="B13" s="52"/>
      <c r="C13" s="26" t="s">
        <v>21</v>
      </c>
      <c r="D13" s="23" t="s">
        <v>22</v>
      </c>
      <c r="E13" s="24"/>
    </row>
    <row r="14" spans="2:5" x14ac:dyDescent="0.25">
      <c r="B14" s="52"/>
      <c r="C14" s="27" t="s">
        <v>23</v>
      </c>
      <c r="D14" s="28" t="s">
        <v>24</v>
      </c>
      <c r="E14" s="24">
        <f>SUM(E15:E17)</f>
        <v>0</v>
      </c>
    </row>
    <row r="15" spans="2:5" x14ac:dyDescent="0.25">
      <c r="B15" s="52"/>
      <c r="C15" s="29" t="s">
        <v>25</v>
      </c>
      <c r="D15" s="30" t="s">
        <v>26</v>
      </c>
      <c r="E15" s="51"/>
    </row>
    <row r="16" spans="2:5" x14ac:dyDescent="0.25">
      <c r="B16" s="52"/>
      <c r="C16" s="31" t="s">
        <v>27</v>
      </c>
      <c r="D16" s="30" t="s">
        <v>28</v>
      </c>
      <c r="E16" s="51"/>
    </row>
    <row r="17" spans="2:6" x14ac:dyDescent="0.25">
      <c r="B17" s="52"/>
      <c r="C17" s="29" t="s">
        <v>29</v>
      </c>
      <c r="D17" s="30" t="s">
        <v>30</v>
      </c>
      <c r="E17" s="51"/>
    </row>
    <row r="18" spans="2:6" x14ac:dyDescent="0.25">
      <c r="B18" s="52"/>
      <c r="C18" s="32" t="s">
        <v>31</v>
      </c>
      <c r="D18" s="33" t="s">
        <v>32</v>
      </c>
      <c r="E18" s="24">
        <f>SUM(E19:E22)</f>
        <v>0</v>
      </c>
    </row>
    <row r="19" spans="2:6" x14ac:dyDescent="0.25">
      <c r="B19" s="52"/>
      <c r="C19" s="29" t="s">
        <v>33</v>
      </c>
      <c r="D19" s="30" t="s">
        <v>34</v>
      </c>
      <c r="E19" s="51"/>
    </row>
    <row r="20" spans="2:6" x14ac:dyDescent="0.25">
      <c r="C20" s="29" t="s">
        <v>35</v>
      </c>
      <c r="D20" s="34" t="s">
        <v>36</v>
      </c>
      <c r="E20" s="51"/>
    </row>
    <row r="21" spans="2:6" x14ac:dyDescent="0.25">
      <c r="C21" s="29" t="s">
        <v>37</v>
      </c>
      <c r="D21" s="35" t="s">
        <v>38</v>
      </c>
      <c r="E21" s="51"/>
    </row>
    <row r="22" spans="2:6" x14ac:dyDescent="0.25">
      <c r="C22" s="29" t="s">
        <v>39</v>
      </c>
      <c r="D22" s="35" t="s">
        <v>59</v>
      </c>
      <c r="E22" s="51"/>
    </row>
    <row r="23" spans="2:6" ht="18.75" x14ac:dyDescent="0.3">
      <c r="C23" s="36"/>
      <c r="D23" s="37" t="s">
        <v>40</v>
      </c>
      <c r="E23" s="38">
        <f>(1+E11+E14)*(1+E13)*(1+E12)/(1-E18)-1</f>
        <v>0</v>
      </c>
    </row>
    <row r="24" spans="2:6" ht="18.75" x14ac:dyDescent="0.3">
      <c r="C24" s="39"/>
      <c r="D24" s="40"/>
      <c r="E24" s="41"/>
    </row>
    <row r="25" spans="2:6" x14ac:dyDescent="0.25">
      <c r="C25" s="113" t="s">
        <v>41</v>
      </c>
      <c r="D25" s="114"/>
      <c r="E25" s="114"/>
      <c r="F25" s="115"/>
    </row>
    <row r="26" spans="2:6" x14ac:dyDescent="0.25">
      <c r="C26" s="116"/>
      <c r="D26" s="117"/>
      <c r="E26" s="117"/>
      <c r="F26" s="118"/>
    </row>
    <row r="27" spans="2:6" x14ac:dyDescent="0.25">
      <c r="C27" s="116"/>
      <c r="D27" s="117"/>
      <c r="E27" s="117"/>
      <c r="F27" s="118"/>
    </row>
    <row r="28" spans="2:6" x14ac:dyDescent="0.25">
      <c r="C28" s="116"/>
      <c r="D28" s="117"/>
      <c r="E28" s="117"/>
      <c r="F28" s="118"/>
    </row>
    <row r="29" spans="2:6" x14ac:dyDescent="0.25">
      <c r="C29" s="116"/>
      <c r="D29" s="117"/>
      <c r="E29" s="117"/>
      <c r="F29" s="118"/>
    </row>
    <row r="30" spans="2:6" x14ac:dyDescent="0.25">
      <c r="C30" s="110"/>
      <c r="D30" s="111"/>
      <c r="E30" s="111"/>
      <c r="F30" s="112"/>
    </row>
    <row r="31" spans="2:6" x14ac:dyDescent="0.25">
      <c r="C31" s="107" t="s">
        <v>42</v>
      </c>
      <c r="D31" s="108"/>
      <c r="E31" s="108"/>
      <c r="F31" s="109"/>
    </row>
    <row r="32" spans="2:6" ht="15" customHeight="1" x14ac:dyDescent="0.25">
      <c r="C32" s="104" t="s">
        <v>43</v>
      </c>
      <c r="D32" s="105"/>
      <c r="E32" s="105"/>
      <c r="F32" s="106"/>
    </row>
    <row r="33" spans="3:6" ht="78.75" customHeight="1" x14ac:dyDescent="0.25">
      <c r="C33" s="101" t="s">
        <v>44</v>
      </c>
      <c r="D33" s="102"/>
      <c r="E33" s="102"/>
      <c r="F33" s="103"/>
    </row>
    <row r="34" spans="3:6" x14ac:dyDescent="0.25"/>
    <row r="35" spans="3:6" x14ac:dyDescent="0.25"/>
    <row r="62" x14ac:dyDescent="0.25"/>
  </sheetData>
  <mergeCells count="10">
    <mergeCell ref="C8:E8"/>
    <mergeCell ref="C33:F33"/>
    <mergeCell ref="C32:F32"/>
    <mergeCell ref="C31:F31"/>
    <mergeCell ref="C30:F30"/>
    <mergeCell ref="C25:F25"/>
    <mergeCell ref="C26:F26"/>
    <mergeCell ref="C27:F27"/>
    <mergeCell ref="C28:F28"/>
    <mergeCell ref="C29:F29"/>
  </mergeCells>
  <pageMargins left="0.25" right="0.25" top="0.75" bottom="0.75" header="0.3" footer="0.3"/>
  <pageSetup paperSize="9" scale="92" fitToHeight="0" orientation="portrait" r:id="rId1"/>
  <ignoredErrors>
    <ignoredError sqref="C11:C15 C18" numberStoredAsText="1"/>
  </ignoredErrors>
  <drawing r:id="rId2"/>
  <legacyDrawing r:id="rId3"/>
  <oleObjects>
    <mc:AlternateContent xmlns:mc="http://schemas.openxmlformats.org/markup-compatibility/2006">
      <mc:Choice Requires="x14">
        <oleObject progId="Equation.3" shapeId="2049" r:id="rId4">
          <objectPr defaultSize="0" autoPict="0" r:id="rId5">
            <anchor moveWithCells="1">
              <from>
                <xdr:col>3</xdr:col>
                <xdr:colOff>0</xdr:colOff>
                <xdr:row>25</xdr:row>
                <xdr:rowOff>161925</xdr:rowOff>
              </from>
              <to>
                <xdr:col>5</xdr:col>
                <xdr:colOff>276225</xdr:colOff>
                <xdr:row>28</xdr:row>
                <xdr:rowOff>66675</xdr:rowOff>
              </to>
            </anchor>
          </objectPr>
        </oleObject>
      </mc:Choice>
      <mc:Fallback>
        <oleObject progId="Equation.3" shapeId="20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63"/>
  <sheetViews>
    <sheetView showGridLines="0" topLeftCell="B1" workbookViewId="0">
      <selection activeCell="H28" sqref="H28"/>
    </sheetView>
  </sheetViews>
  <sheetFormatPr defaultColWidth="0" defaultRowHeight="15" zeroHeight="1" x14ac:dyDescent="0.25"/>
  <cols>
    <col min="1" max="1" width="15.85546875" bestFit="1" customWidth="1"/>
    <col min="2" max="2" width="13.28515625" style="5" bestFit="1" customWidth="1"/>
    <col min="3" max="3" width="9.140625" hidden="1" customWidth="1"/>
    <col min="4" max="4" width="79.7109375" customWidth="1"/>
    <col min="5" max="5" width="9.140625" customWidth="1"/>
    <col min="6" max="6" width="10.28515625" bestFit="1" customWidth="1"/>
    <col min="7" max="7" width="10.85546875" bestFit="1" customWidth="1"/>
    <col min="8" max="8" width="14.7109375" customWidth="1"/>
    <col min="9" max="9" width="18" style="6" bestFit="1" customWidth="1"/>
    <col min="10" max="10" width="9.140625" style="5" customWidth="1"/>
    <col min="11" max="11" width="10.5703125" customWidth="1"/>
    <col min="12" max="16384" width="9.140625" hidden="1"/>
  </cols>
  <sheetData>
    <row r="1" spans="1:10" s="17" customFormat="1" x14ac:dyDescent="0.25">
      <c r="J1" s="5"/>
    </row>
    <row r="2" spans="1:10" s="17" customFormat="1" x14ac:dyDescent="0.25">
      <c r="J2" s="5"/>
    </row>
    <row r="3" spans="1:10" s="17" customFormat="1" x14ac:dyDescent="0.25">
      <c r="J3" s="5"/>
    </row>
    <row r="4" spans="1:10" s="17" customFormat="1" ht="18" x14ac:dyDescent="0.25">
      <c r="D4" s="50"/>
      <c r="J4" s="5"/>
    </row>
    <row r="5" spans="1:10" s="17" customFormat="1" x14ac:dyDescent="0.25">
      <c r="J5" s="5"/>
    </row>
    <row r="6" spans="1:10" s="17" customFormat="1" x14ac:dyDescent="0.25">
      <c r="J6" s="5"/>
    </row>
    <row r="7" spans="1:10" s="54" customFormat="1" ht="14.25" customHeight="1" x14ac:dyDescent="0.25">
      <c r="A7" s="55"/>
      <c r="B7" s="53"/>
      <c r="C7" s="53"/>
      <c r="D7" s="53"/>
      <c r="E7" s="53"/>
      <c r="F7" s="53"/>
      <c r="G7" s="53"/>
      <c r="H7" s="53"/>
      <c r="J7" s="5"/>
    </row>
    <row r="8" spans="1:10" s="17" customFormat="1" ht="17.25" x14ac:dyDescent="0.3">
      <c r="A8" s="121" t="s">
        <v>57</v>
      </c>
      <c r="B8" s="122"/>
      <c r="C8" s="122"/>
      <c r="D8" s="122"/>
      <c r="E8" s="122"/>
      <c r="F8" s="122"/>
      <c r="G8" s="122"/>
      <c r="H8" s="122"/>
      <c r="I8" s="122"/>
      <c r="J8" s="122"/>
    </row>
    <row r="9" spans="1:10" s="17" customFormat="1" ht="9.75" customHeight="1" x14ac:dyDescent="0.25">
      <c r="J9" s="5"/>
    </row>
    <row r="10" spans="1:10" s="6" customFormat="1" ht="15" customHeight="1" x14ac:dyDescent="0.25">
      <c r="A10" s="119" t="s">
        <v>46</v>
      </c>
      <c r="B10" s="119" t="s">
        <v>2</v>
      </c>
      <c r="C10" s="119" t="s">
        <v>3</v>
      </c>
      <c r="D10" s="119" t="s">
        <v>4</v>
      </c>
      <c r="E10" s="119" t="s">
        <v>5</v>
      </c>
      <c r="F10" s="119" t="s">
        <v>6</v>
      </c>
      <c r="G10" s="119" t="s">
        <v>7</v>
      </c>
      <c r="H10" s="126" t="s">
        <v>47</v>
      </c>
      <c r="I10" s="126" t="s">
        <v>53</v>
      </c>
      <c r="J10" s="119" t="s">
        <v>48</v>
      </c>
    </row>
    <row r="11" spans="1:10" s="6" customFormat="1" x14ac:dyDescent="0.25">
      <c r="A11" s="119"/>
      <c r="B11" s="119"/>
      <c r="C11" s="119"/>
      <c r="D11" s="119"/>
      <c r="E11" s="119"/>
      <c r="F11" s="119"/>
      <c r="G11" s="119"/>
      <c r="H11" s="127"/>
      <c r="I11" s="127"/>
      <c r="J11" s="119"/>
    </row>
    <row r="12" spans="1:10" s="5" customFormat="1" x14ac:dyDescent="0.25">
      <c r="A12" s="42">
        <v>1</v>
      </c>
      <c r="B12" s="123" t="str">
        <f>'ORÇAMENTO ANALÍTICO'!B12:G12</f>
        <v>SERVIÇO DE MANUTENÇÃO PREVENTIVA</v>
      </c>
      <c r="C12" s="124"/>
      <c r="D12" s="124"/>
      <c r="E12" s="124"/>
      <c r="F12" s="124"/>
      <c r="G12" s="125"/>
      <c r="H12" s="43"/>
      <c r="I12" s="45">
        <f>I13</f>
        <v>0</v>
      </c>
      <c r="J12" s="44" t="e">
        <f>J13</f>
        <v>#DIV/0!</v>
      </c>
    </row>
    <row r="13" spans="1:10" s="17" customFormat="1" x14ac:dyDescent="0.25">
      <c r="A13" s="16" t="s">
        <v>50</v>
      </c>
      <c r="B13" s="16" t="s">
        <v>49</v>
      </c>
      <c r="C13" s="1" t="s">
        <v>11</v>
      </c>
      <c r="D13" s="16" t="s">
        <v>89</v>
      </c>
      <c r="E13" s="16" t="s">
        <v>88</v>
      </c>
      <c r="F13" s="46">
        <v>12</v>
      </c>
      <c r="G13" s="2">
        <f>'ORÇAMENTO ANALÍTICO'!F23/12</f>
        <v>0</v>
      </c>
      <c r="H13" s="2">
        <f>G13*(1+BDI!E23)</f>
        <v>0</v>
      </c>
      <c r="I13" s="7">
        <f>H13*F13</f>
        <v>0</v>
      </c>
      <c r="J13" s="64" t="e">
        <f>I13/$I$19</f>
        <v>#DIV/0!</v>
      </c>
    </row>
    <row r="14" spans="1:10" s="5" customFormat="1" ht="15" customHeight="1" x14ac:dyDescent="0.25">
      <c r="A14" s="42">
        <v>2</v>
      </c>
      <c r="B14" s="123" t="str">
        <f>'ORÇAMENTO ANALÍTICO'!B25:G25</f>
        <v>SERVIÇO DE MANUTENÇÃO CORRETIVA</v>
      </c>
      <c r="C14" s="124"/>
      <c r="D14" s="124"/>
      <c r="E14" s="124"/>
      <c r="F14" s="124"/>
      <c r="G14" s="125"/>
      <c r="H14" s="43"/>
      <c r="I14" s="45">
        <f>I15</f>
        <v>0</v>
      </c>
      <c r="J14" s="44" t="e">
        <f>I14/$I$19</f>
        <v>#DIV/0!</v>
      </c>
    </row>
    <row r="15" spans="1:10" s="17" customFormat="1" x14ac:dyDescent="0.25">
      <c r="A15" s="16" t="s">
        <v>51</v>
      </c>
      <c r="B15" s="16" t="s">
        <v>52</v>
      </c>
      <c r="C15" s="1" t="s">
        <v>11</v>
      </c>
      <c r="D15" s="16" t="s">
        <v>90</v>
      </c>
      <c r="E15" s="16" t="s">
        <v>88</v>
      </c>
      <c r="F15" s="46">
        <v>12</v>
      </c>
      <c r="G15" s="2">
        <f>'ORÇAMENTO ANALÍTICO'!F48/12</f>
        <v>0</v>
      </c>
      <c r="H15" s="2">
        <f>G15*(1+BDI!E23)</f>
        <v>0</v>
      </c>
      <c r="I15" s="7">
        <f>H15*F15</f>
        <v>0</v>
      </c>
      <c r="J15" s="47" t="e">
        <f>I15/$I$19</f>
        <v>#DIV/0!</v>
      </c>
    </row>
    <row r="16" spans="1:10" x14ac:dyDescent="0.25"/>
    <row r="17" spans="4:9" x14ac:dyDescent="0.25">
      <c r="G17" s="120" t="s">
        <v>54</v>
      </c>
      <c r="H17" s="120"/>
      <c r="I17" s="48">
        <f>G13*F13+G15*F15</f>
        <v>0</v>
      </c>
    </row>
    <row r="18" spans="4:9" x14ac:dyDescent="0.25">
      <c r="G18" s="120" t="s">
        <v>55</v>
      </c>
      <c r="H18" s="120"/>
      <c r="I18" s="49">
        <f>I19-I17</f>
        <v>0</v>
      </c>
    </row>
    <row r="19" spans="4:9" x14ac:dyDescent="0.25">
      <c r="G19" s="120" t="s">
        <v>56</v>
      </c>
      <c r="H19" s="120"/>
      <c r="I19" s="48">
        <f>I12+I14</f>
        <v>0</v>
      </c>
    </row>
    <row r="20" spans="4:9" x14ac:dyDescent="0.25">
      <c r="D20" s="18"/>
      <c r="F20" s="59"/>
      <c r="I20" s="56"/>
    </row>
    <row r="21" spans="4:9" hidden="1" x14ac:dyDescent="0.25">
      <c r="I21" s="57"/>
    </row>
    <row r="28" spans="4:9" x14ac:dyDescent="0.25"/>
    <row r="29" spans="4:9" x14ac:dyDescent="0.25"/>
    <row r="30" spans="4:9" x14ac:dyDescent="0.25"/>
    <row r="31" spans="4:9" x14ac:dyDescent="0.25"/>
    <row r="32" spans="4:9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x14ac:dyDescent="0.25"/>
    <row r="62" x14ac:dyDescent="0.25"/>
    <row r="63" x14ac:dyDescent="0.25"/>
  </sheetData>
  <mergeCells count="16">
    <mergeCell ref="G10:G11"/>
    <mergeCell ref="G19:H19"/>
    <mergeCell ref="G18:H18"/>
    <mergeCell ref="G17:H17"/>
    <mergeCell ref="A8:J8"/>
    <mergeCell ref="A10:A11"/>
    <mergeCell ref="J10:J11"/>
    <mergeCell ref="B12:G12"/>
    <mergeCell ref="B14:G14"/>
    <mergeCell ref="H10:H11"/>
    <mergeCell ref="I10:I11"/>
    <mergeCell ref="B10:B11"/>
    <mergeCell ref="C10:C11"/>
    <mergeCell ref="D10:D11"/>
    <mergeCell ref="E10:E11"/>
    <mergeCell ref="F10:F11"/>
  </mergeCells>
  <pageMargins left="0.511811024" right="0.511811024" top="0.78740157499999996" bottom="0.78740157499999996" header="0.31496062000000002" footer="0.31496062000000002"/>
  <pageSetup paperSize="9" scale="75" fitToHeight="0" orientation="landscape" r:id="rId1"/>
  <ignoredErrors>
    <ignoredError sqref="I13:I14" formula="1"/>
    <ignoredError sqref="J12:J15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ORÇAMENTO ANALÍTICO</vt:lpstr>
      <vt:lpstr>BDI</vt:lpstr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FIOCRUZ/Serviço de Eficiência Energética</dc:creator>
  <cp:lastModifiedBy>Sonia Maria de Jesus Rocha</cp:lastModifiedBy>
  <cp:lastPrinted>2020-03-01T13:43:26Z</cp:lastPrinted>
  <dcterms:created xsi:type="dcterms:W3CDTF">2019-09-12T12:28:24Z</dcterms:created>
  <dcterms:modified xsi:type="dcterms:W3CDTF">2022-05-11T17:29:58Z</dcterms:modified>
</cp:coreProperties>
</file>